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sbmd/Sync/Neurosciences/Manuscript/JournPD Submission/"/>
    </mc:Choice>
  </mc:AlternateContent>
  <xr:revisionPtr revIDLastSave="0" documentId="13_ncr:1_{C2FAC1CF-AEB4-EC4A-8458-7A580F0E905A}" xr6:coauthVersionLast="46" xr6:coauthVersionMax="46" xr10:uidLastSave="{00000000-0000-0000-0000-000000000000}"/>
  <bookViews>
    <workbookView xWindow="200" yWindow="740" windowWidth="24440" windowHeight="14140" xr2:uid="{6B13D96C-BA2C-3346-A7DE-2A4A69FDEB4D}"/>
  </bookViews>
  <sheets>
    <sheet name="Dopamine" sheetId="10" r:id="rId1"/>
    <sheet name="Cells" sheetId="11" r:id="rId2"/>
    <sheet name="VMAT2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0" l="1"/>
  <c r="G9" i="10"/>
  <c r="G8" i="10"/>
  <c r="Q8" i="10"/>
  <c r="Q6" i="10"/>
  <c r="N6" i="10"/>
  <c r="G6" i="10"/>
  <c r="D6" i="10"/>
</calcChain>
</file>

<file path=xl/sharedStrings.xml><?xml version="1.0" encoding="utf-8"?>
<sst xmlns="http://schemas.openxmlformats.org/spreadsheetml/2006/main" count="63" uniqueCount="58">
  <si>
    <t>Ehringer - 1960</t>
  </si>
  <si>
    <t>Bernheimer - 1963</t>
  </si>
  <si>
    <t>Bernheimer - 1965</t>
  </si>
  <si>
    <t>Wilson - 1996</t>
  </si>
  <si>
    <t>Rajput - 2008</t>
  </si>
  <si>
    <t>Pifl - 2014</t>
  </si>
  <si>
    <t>nml.caudate.dopamine.n</t>
  </si>
  <si>
    <t>nml.caudate.dopamine.value</t>
  </si>
  <si>
    <t>nml.putamen.dopamine.n</t>
  </si>
  <si>
    <t>nml.putamen.dopamine.value</t>
  </si>
  <si>
    <t>nml.pallidum.dopamine.value</t>
  </si>
  <si>
    <t>nml.pallidum.dopamine.n</t>
  </si>
  <si>
    <t>pd.caudate.dopamine.n</t>
  </si>
  <si>
    <t>pd.caudate.dopamine.value</t>
  </si>
  <si>
    <t>pd.putamen.dopamine.n</t>
  </si>
  <si>
    <t>pd.putamen.dopamine.value</t>
  </si>
  <si>
    <t>pd.pallidum.dopamine.n</t>
  </si>
  <si>
    <t>pd.pallidum.dopamine.value</t>
  </si>
  <si>
    <t>study</t>
  </si>
  <si>
    <t>Pakkenberg - 1965</t>
  </si>
  <si>
    <t>McGeer - 1977</t>
  </si>
  <si>
    <t>Hirsch - 1988</t>
  </si>
  <si>
    <t>German - 1989</t>
  </si>
  <si>
    <t>Rinne - 1989</t>
  </si>
  <si>
    <t>Pakkenberg - 1991</t>
  </si>
  <si>
    <t>Fearnley - 1991</t>
  </si>
  <si>
    <t>Ma - 1997</t>
  </si>
  <si>
    <t>Damier - 1999</t>
  </si>
  <si>
    <t>Dickson - 2008</t>
  </si>
  <si>
    <t>Kordower - 2013</t>
  </si>
  <si>
    <t>nml.sn.cells.n</t>
  </si>
  <si>
    <t>pd.sn.cells.n</t>
  </si>
  <si>
    <t>pd.sn.cells.value</t>
  </si>
  <si>
    <t>nml.sn.cells.value</t>
  </si>
  <si>
    <t>Miller - 1999</t>
  </si>
  <si>
    <t>nml.caudate.vmat2.n</t>
  </si>
  <si>
    <t>nml.caudate.vmat2.value</t>
  </si>
  <si>
    <t>nml.putamen.vmat2.n</t>
  </si>
  <si>
    <t>nml.putamen.vmat2.value</t>
  </si>
  <si>
    <t>pd.caudate.vmat2.n</t>
  </si>
  <si>
    <t>pd.caudate.vmat2.value</t>
  </si>
  <si>
    <t>pd.putamen.vmat2.n</t>
  </si>
  <si>
    <t>pd.putamen.vmat2.value</t>
  </si>
  <si>
    <t>pd.pallidum.dopamine.sd</t>
  </si>
  <si>
    <t>nml.pallidum.dopamine.sd</t>
  </si>
  <si>
    <t>pd.caudate.dopamine.sd</t>
  </si>
  <si>
    <t>pd.putamen.dopamine.sd</t>
  </si>
  <si>
    <t>nml.putamen.dopamine.sd</t>
  </si>
  <si>
    <t>nml.caudate.dopamine.sd</t>
  </si>
  <si>
    <t>nml.putamen.vmat2.sd</t>
  </si>
  <si>
    <t>nml.caudate.vmat2.sd</t>
  </si>
  <si>
    <t>pd.caudate.vmat2.sd</t>
  </si>
  <si>
    <t>pd.putamen.vmat2.sd</t>
  </si>
  <si>
    <t>nml.sn.cells.sd</t>
  </si>
  <si>
    <t>pd.sn.cells.sd</t>
  </si>
  <si>
    <t>Iacono - 2015</t>
  </si>
  <si>
    <t>Kish - 1988</t>
  </si>
  <si>
    <t>Goldstein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</si>
</sst>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Fill="1"/>
    <xf numFmtId="2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0" fontId="2" fillId="0" borderId="0" xfId="0" applyFont="1" applyFill="1" applyAlignment="1">
      <alignment horizontal="left" vertical="top"/>
    </xf>
    <xf numFmtId="164" fontId="1" fillId="0" borderId="0" xfId="0" applyNumberFormat="1" applyFont="1" applyAlignment="1">
      <alignment vertical="top"/>
    </xf>
    <xf numFmtId="0" fontId="1" fillId="0" borderId="0" xfId="0" applyFont="1" applyFill="1" applyAlignment="1">
      <alignment vertical="top"/>
    </xf>
    <xf numFmtId="2" fontId="1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165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2B42-591D-E84D-9D32-E890E924CB2F}">
  <dimension ref="A1:T9"/>
  <sheetViews>
    <sheetView tabSelected="1" workbookViewId="0">
      <selection activeCell="B14" sqref="B14"/>
    </sheetView>
  </sheetViews>
  <sheetFormatPr baseColWidth="10" defaultRowHeight="14" x14ac:dyDescent="0.15"/>
  <cols>
    <col min="1" max="1" width="13.83203125" style="3" bestFit="1" customWidth="1"/>
    <col min="2" max="2" width="18.33203125" style="3" bestFit="1" customWidth="1"/>
    <col min="3" max="3" width="21.1640625" style="3" bestFit="1" customWidth="1"/>
    <col min="4" max="4" width="19.1640625" style="3" bestFit="1" customWidth="1"/>
    <col min="5" max="5" width="18.83203125" style="3" bestFit="1" customWidth="1"/>
    <col min="6" max="6" width="21.83203125" style="3" bestFit="1" customWidth="1"/>
    <col min="7" max="7" width="19.6640625" style="3" bestFit="1" customWidth="1"/>
    <col min="8" max="8" width="18.5" style="3" bestFit="1" customWidth="1"/>
    <col min="9" max="9" width="21.5" style="3" bestFit="1" customWidth="1"/>
    <col min="10" max="10" width="19.33203125" style="3" bestFit="1" customWidth="1"/>
    <col min="11" max="11" width="3.83203125" style="3" customWidth="1"/>
    <col min="12" max="12" width="17.5" style="3" bestFit="1" customWidth="1"/>
    <col min="13" max="13" width="20.33203125" style="3" bestFit="1" customWidth="1"/>
    <col min="14" max="14" width="18.33203125" style="3" bestFit="1" customWidth="1"/>
    <col min="15" max="15" width="18" style="3" bestFit="1" customWidth="1"/>
    <col min="16" max="16" width="20.83203125" style="3" bestFit="1" customWidth="1"/>
    <col min="17" max="17" width="18.83203125" style="3" bestFit="1" customWidth="1"/>
    <col min="18" max="18" width="17.6640625" style="3" bestFit="1" customWidth="1"/>
    <col min="19" max="19" width="20.5" style="3" bestFit="1" customWidth="1"/>
    <col min="20" max="20" width="18.5" style="3" bestFit="1" customWidth="1"/>
    <col min="21" max="16384" width="10.83203125" style="3"/>
  </cols>
  <sheetData>
    <row r="1" spans="1:20" x14ac:dyDescent="0.15">
      <c r="A1" s="3" t="s">
        <v>18</v>
      </c>
      <c r="B1" s="3" t="s">
        <v>6</v>
      </c>
      <c r="C1" s="3" t="s">
        <v>7</v>
      </c>
      <c r="D1" s="3" t="s">
        <v>48</v>
      </c>
      <c r="E1" s="3" t="s">
        <v>8</v>
      </c>
      <c r="F1" s="3" t="s">
        <v>9</v>
      </c>
      <c r="G1" s="3" t="s">
        <v>47</v>
      </c>
      <c r="H1" s="3" t="s">
        <v>11</v>
      </c>
      <c r="I1" s="3" t="s">
        <v>10</v>
      </c>
      <c r="J1" s="3" t="s">
        <v>44</v>
      </c>
      <c r="K1" s="4"/>
      <c r="L1" s="3" t="s">
        <v>12</v>
      </c>
      <c r="M1" s="3" t="s">
        <v>13</v>
      </c>
      <c r="N1" s="3" t="s">
        <v>45</v>
      </c>
      <c r="O1" s="3" t="s">
        <v>14</v>
      </c>
      <c r="P1" s="3" t="s">
        <v>15</v>
      </c>
      <c r="Q1" s="3" t="s">
        <v>46</v>
      </c>
      <c r="R1" s="3" t="s">
        <v>16</v>
      </c>
      <c r="S1" s="3" t="s">
        <v>17</v>
      </c>
      <c r="T1" s="3" t="s">
        <v>43</v>
      </c>
    </row>
    <row r="2" spans="1:20" x14ac:dyDescent="0.15">
      <c r="A2" s="1" t="s">
        <v>0</v>
      </c>
      <c r="B2" s="3">
        <v>10</v>
      </c>
      <c r="C2" s="3">
        <v>3.5</v>
      </c>
      <c r="E2" s="3">
        <v>12</v>
      </c>
      <c r="F2" s="3">
        <v>3.7</v>
      </c>
      <c r="H2" s="3">
        <v>13</v>
      </c>
      <c r="I2" s="3">
        <v>0.5</v>
      </c>
      <c r="K2" s="4"/>
      <c r="L2" s="3">
        <v>2</v>
      </c>
      <c r="M2" s="3">
        <v>1.1000000000000001</v>
      </c>
      <c r="O2" s="3">
        <v>2</v>
      </c>
      <c r="P2" s="3">
        <v>0.8</v>
      </c>
      <c r="R2" s="3">
        <v>2</v>
      </c>
      <c r="S2" s="3">
        <v>0.3</v>
      </c>
    </row>
    <row r="3" spans="1:20" x14ac:dyDescent="0.15">
      <c r="A3" s="1" t="s">
        <v>1</v>
      </c>
      <c r="B3" s="3">
        <v>2</v>
      </c>
      <c r="C3" s="3">
        <v>3.55</v>
      </c>
      <c r="E3" s="3">
        <v>3</v>
      </c>
      <c r="F3" s="3">
        <v>3.43</v>
      </c>
      <c r="H3" s="3">
        <v>2</v>
      </c>
      <c r="I3" s="3">
        <v>0.1</v>
      </c>
      <c r="K3" s="4"/>
      <c r="L3" s="3">
        <v>6</v>
      </c>
      <c r="M3" s="3">
        <v>0.13</v>
      </c>
      <c r="O3" s="3">
        <v>6</v>
      </c>
      <c r="P3" s="3">
        <v>0.05</v>
      </c>
      <c r="R3" s="3">
        <v>2</v>
      </c>
      <c r="S3" s="3">
        <v>7.0000000000000007E-2</v>
      </c>
    </row>
    <row r="4" spans="1:20" x14ac:dyDescent="0.15">
      <c r="A4" s="1" t="s">
        <v>2</v>
      </c>
      <c r="B4" s="3">
        <v>6</v>
      </c>
      <c r="C4" s="3">
        <v>2.46</v>
      </c>
      <c r="E4" s="3">
        <v>6</v>
      </c>
      <c r="F4" s="3">
        <v>3.43</v>
      </c>
      <c r="K4" s="4"/>
      <c r="L4" s="3">
        <v>7</v>
      </c>
      <c r="M4" s="3">
        <v>0.36</v>
      </c>
      <c r="O4" s="3">
        <v>7</v>
      </c>
      <c r="P4" s="3">
        <v>0.19</v>
      </c>
    </row>
    <row r="5" spans="1:20" x14ac:dyDescent="0.15">
      <c r="A5" s="1" t="s">
        <v>56</v>
      </c>
      <c r="B5" s="3">
        <v>10</v>
      </c>
      <c r="C5" s="3">
        <v>3.29</v>
      </c>
      <c r="D5" s="3">
        <v>1.04</v>
      </c>
      <c r="E5" s="3">
        <v>10</v>
      </c>
      <c r="F5" s="3">
        <v>4.92</v>
      </c>
      <c r="G5" s="3">
        <v>1.1399999999999999</v>
      </c>
      <c r="K5" s="4"/>
      <c r="L5" s="3">
        <v>8</v>
      </c>
      <c r="M5" s="3">
        <v>0.61</v>
      </c>
      <c r="N5" s="3">
        <v>0.31</v>
      </c>
      <c r="O5" s="3">
        <v>8</v>
      </c>
      <c r="P5" s="3">
        <v>0.11</v>
      </c>
      <c r="Q5" s="3">
        <v>0.08</v>
      </c>
    </row>
    <row r="6" spans="1:20" x14ac:dyDescent="0.15">
      <c r="A6" s="1" t="s">
        <v>3</v>
      </c>
      <c r="B6" s="3">
        <v>10</v>
      </c>
      <c r="C6" s="3">
        <v>3.43</v>
      </c>
      <c r="D6" s="11">
        <f>0.22*SQRT(B6)</f>
        <v>0.69570108523704355</v>
      </c>
      <c r="E6" s="3">
        <v>10</v>
      </c>
      <c r="F6" s="3">
        <v>4.04</v>
      </c>
      <c r="G6" s="11">
        <f>0.36*SQRT(E6)</f>
        <v>1.1384199576606167</v>
      </c>
      <c r="K6" s="4"/>
      <c r="L6" s="3">
        <v>12</v>
      </c>
      <c r="M6" s="3">
        <v>1.24</v>
      </c>
      <c r="N6" s="11">
        <f>0.27*SQRT(L6)</f>
        <v>0.9353074360871938</v>
      </c>
      <c r="O6" s="3">
        <v>12</v>
      </c>
      <c r="P6" s="3">
        <v>0.21</v>
      </c>
      <c r="Q6" s="11">
        <f>0.05*SQRT(O6)</f>
        <v>0.17320508075688773</v>
      </c>
    </row>
    <row r="7" spans="1:20" s="8" customFormat="1" x14ac:dyDescent="0.15">
      <c r="A7" s="2" t="s">
        <v>4</v>
      </c>
      <c r="B7" s="8">
        <v>5</v>
      </c>
      <c r="C7" s="8">
        <v>4.8330000000000002</v>
      </c>
      <c r="D7" s="17">
        <v>1.1870000000000001</v>
      </c>
      <c r="E7" s="8">
        <v>5</v>
      </c>
      <c r="F7" s="8">
        <v>6.4749999999999996</v>
      </c>
      <c r="G7" s="17">
        <v>1.27</v>
      </c>
      <c r="H7" s="8">
        <v>5</v>
      </c>
      <c r="I7" s="8">
        <v>0.62</v>
      </c>
      <c r="J7" s="8">
        <v>0.28999999999999998</v>
      </c>
      <c r="K7" s="4"/>
      <c r="L7" s="8">
        <v>8</v>
      </c>
      <c r="M7" s="8">
        <v>0.51300000000000001</v>
      </c>
      <c r="N7" s="17">
        <v>0.46400000000000002</v>
      </c>
      <c r="O7" s="8">
        <v>5</v>
      </c>
      <c r="P7" s="8">
        <v>0.105</v>
      </c>
      <c r="Q7" s="17">
        <v>6.3E-2</v>
      </c>
      <c r="R7" s="8">
        <v>8</v>
      </c>
      <c r="S7" s="8">
        <v>6.3E-2</v>
      </c>
      <c r="T7" s="8">
        <v>4.4999999999999998E-2</v>
      </c>
    </row>
    <row r="8" spans="1:20" x14ac:dyDescent="0.15">
      <c r="A8" s="1" t="s">
        <v>5</v>
      </c>
      <c r="E8" s="3">
        <v>4</v>
      </c>
      <c r="F8" s="3">
        <v>3.98</v>
      </c>
      <c r="G8" s="11">
        <f>1.03*SQRT(E8)</f>
        <v>2.06</v>
      </c>
      <c r="K8" s="4"/>
      <c r="O8" s="3">
        <v>6</v>
      </c>
      <c r="P8" s="3">
        <v>0.14000000000000001</v>
      </c>
      <c r="Q8" s="11">
        <f>0.07*SQRT(O8)</f>
        <v>0.17146428199482247</v>
      </c>
    </row>
    <row r="9" spans="1:20" x14ac:dyDescent="0.15">
      <c r="A9" s="1" t="s">
        <v>57</v>
      </c>
      <c r="E9" s="3">
        <v>14</v>
      </c>
      <c r="F9" s="3">
        <v>2.3742999999999999</v>
      </c>
      <c r="G9" s="11">
        <f>0.32*SQRT(E9)</f>
        <v>1.1973303637676613</v>
      </c>
      <c r="K9" s="4"/>
      <c r="O9" s="3">
        <v>17</v>
      </c>
      <c r="P9" s="3">
        <v>0.153</v>
      </c>
      <c r="Q9" s="11">
        <f>0.0551*SQRT(O9)</f>
        <v>0.22718311997153312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6592-CCD5-3C42-992D-9119EC6DDE00}">
  <dimension ref="A1:I14"/>
  <sheetViews>
    <sheetView workbookViewId="0">
      <selection activeCell="H17" sqref="H17"/>
    </sheetView>
  </sheetViews>
  <sheetFormatPr baseColWidth="10" defaultRowHeight="14" x14ac:dyDescent="0.15"/>
  <cols>
    <col min="1" max="1" width="21.1640625" style="3" customWidth="1"/>
    <col min="2" max="2" width="10.83203125" style="3" bestFit="1" customWidth="1"/>
    <col min="3" max="3" width="13.6640625" style="3" bestFit="1" customWidth="1"/>
    <col min="4" max="4" width="11.6640625" style="3" bestFit="1" customWidth="1"/>
    <col min="5" max="5" width="10" style="3" bestFit="1" customWidth="1"/>
    <col min="6" max="6" width="12.83203125" style="3" bestFit="1" customWidth="1"/>
    <col min="7" max="16384" width="10.83203125" style="3"/>
  </cols>
  <sheetData>
    <row r="1" spans="1:9" x14ac:dyDescent="0.15">
      <c r="A1" s="3" t="s">
        <v>18</v>
      </c>
      <c r="B1" s="3" t="s">
        <v>30</v>
      </c>
      <c r="C1" s="3" t="s">
        <v>33</v>
      </c>
      <c r="D1" s="3" t="s">
        <v>53</v>
      </c>
      <c r="E1" s="3" t="s">
        <v>31</v>
      </c>
      <c r="F1" s="3" t="s">
        <v>32</v>
      </c>
      <c r="G1" s="3" t="s">
        <v>54</v>
      </c>
    </row>
    <row r="2" spans="1:9" x14ac:dyDescent="0.15">
      <c r="A2" s="5" t="s">
        <v>19</v>
      </c>
      <c r="B2" s="3">
        <v>10</v>
      </c>
      <c r="C2" s="3">
        <v>1029</v>
      </c>
      <c r="D2" s="3">
        <v>244</v>
      </c>
      <c r="E2" s="3">
        <v>10</v>
      </c>
      <c r="F2" s="3">
        <v>346</v>
      </c>
      <c r="G2" s="3">
        <v>166</v>
      </c>
    </row>
    <row r="3" spans="1:9" x14ac:dyDescent="0.15">
      <c r="A3" s="12" t="s">
        <v>20</v>
      </c>
      <c r="B3" s="3">
        <v>5</v>
      </c>
      <c r="C3" s="10">
        <v>219.9</v>
      </c>
      <c r="D3" s="10">
        <v>77.099999999999994</v>
      </c>
      <c r="E3" s="3">
        <v>4</v>
      </c>
      <c r="F3" s="10">
        <v>73.5</v>
      </c>
      <c r="G3" s="10">
        <v>35.1</v>
      </c>
    </row>
    <row r="4" spans="1:9" x14ac:dyDescent="0.15">
      <c r="A4" s="5" t="s">
        <v>21</v>
      </c>
      <c r="B4" s="3">
        <v>3</v>
      </c>
      <c r="C4" s="3">
        <v>213186</v>
      </c>
      <c r="E4" s="3">
        <v>4</v>
      </c>
      <c r="F4" s="3">
        <v>49033</v>
      </c>
    </row>
    <row r="5" spans="1:9" x14ac:dyDescent="0.15">
      <c r="A5" s="5" t="s">
        <v>22</v>
      </c>
      <c r="B5" s="3">
        <v>3</v>
      </c>
      <c r="C5" s="3">
        <v>166714</v>
      </c>
      <c r="D5" s="10">
        <v>39744.9</v>
      </c>
      <c r="E5" s="3">
        <v>4</v>
      </c>
      <c r="F5" s="3">
        <v>50763</v>
      </c>
      <c r="G5" s="10">
        <v>20553.599999999999</v>
      </c>
    </row>
    <row r="6" spans="1:9" x14ac:dyDescent="0.15">
      <c r="A6" s="2" t="s">
        <v>23</v>
      </c>
      <c r="B6" s="3">
        <v>18</v>
      </c>
      <c r="C6" s="10">
        <v>228.95400000000001</v>
      </c>
      <c r="D6" s="10">
        <v>20.555294476462365</v>
      </c>
      <c r="E6" s="3">
        <v>12</v>
      </c>
      <c r="F6" s="10">
        <v>83.137</v>
      </c>
      <c r="G6" s="10">
        <v>11.524429702971135</v>
      </c>
    </row>
    <row r="7" spans="1:9" x14ac:dyDescent="0.15">
      <c r="A7" s="5" t="s">
        <v>24</v>
      </c>
      <c r="B7" s="3">
        <v>2</v>
      </c>
      <c r="C7" s="3">
        <v>664</v>
      </c>
      <c r="D7" s="3">
        <v>64</v>
      </c>
      <c r="E7" s="3">
        <v>5</v>
      </c>
      <c r="F7" s="3">
        <v>189</v>
      </c>
      <c r="G7" s="3">
        <v>93</v>
      </c>
    </row>
    <row r="8" spans="1:9" x14ac:dyDescent="0.15">
      <c r="A8" s="5" t="s">
        <v>25</v>
      </c>
      <c r="B8" s="3">
        <v>35</v>
      </c>
      <c r="C8" s="3">
        <v>565</v>
      </c>
      <c r="D8" s="3">
        <v>94</v>
      </c>
      <c r="E8" s="3">
        <v>20</v>
      </c>
      <c r="F8" s="3">
        <v>137</v>
      </c>
      <c r="G8" s="3">
        <v>101</v>
      </c>
    </row>
    <row r="9" spans="1:9" x14ac:dyDescent="0.15">
      <c r="A9" s="5" t="s">
        <v>26</v>
      </c>
      <c r="B9" s="3">
        <v>12</v>
      </c>
      <c r="C9" s="3">
        <v>163238</v>
      </c>
      <c r="D9" s="3">
        <v>12232</v>
      </c>
      <c r="E9" s="3">
        <v>12</v>
      </c>
      <c r="F9" s="3">
        <v>73895</v>
      </c>
      <c r="G9" s="3">
        <v>6024</v>
      </c>
    </row>
    <row r="10" spans="1:9" x14ac:dyDescent="0.15">
      <c r="A10" s="5" t="s">
        <v>27</v>
      </c>
      <c r="B10" s="3">
        <v>5</v>
      </c>
      <c r="C10" s="3">
        <v>102707</v>
      </c>
      <c r="D10" s="3">
        <v>10622</v>
      </c>
      <c r="E10" s="3">
        <v>5</v>
      </c>
      <c r="F10" s="3">
        <v>14104</v>
      </c>
      <c r="G10" s="3">
        <v>3213</v>
      </c>
    </row>
    <row r="11" spans="1:9" x14ac:dyDescent="0.15">
      <c r="A11" s="5" t="s">
        <v>28</v>
      </c>
      <c r="B11" s="3">
        <v>17</v>
      </c>
      <c r="C11" s="3">
        <v>83</v>
      </c>
      <c r="D11" s="3">
        <v>3.6</v>
      </c>
      <c r="E11" s="3">
        <v>16</v>
      </c>
      <c r="F11" s="3">
        <v>18</v>
      </c>
      <c r="G11" s="3">
        <v>1.5</v>
      </c>
    </row>
    <row r="12" spans="1:9" x14ac:dyDescent="0.15">
      <c r="A12" s="5" t="s">
        <v>29</v>
      </c>
      <c r="B12" s="3">
        <v>9</v>
      </c>
      <c r="C12" s="3">
        <v>6689</v>
      </c>
      <c r="D12" s="3">
        <v>444</v>
      </c>
      <c r="E12" s="3">
        <v>28</v>
      </c>
      <c r="F12" s="3">
        <v>3539.0000000000005</v>
      </c>
      <c r="G12" s="3">
        <v>406</v>
      </c>
    </row>
    <row r="13" spans="1:9" x14ac:dyDescent="0.15">
      <c r="A13" s="3" t="s">
        <v>55</v>
      </c>
      <c r="B13" s="3">
        <v>6</v>
      </c>
      <c r="C13" s="3">
        <v>664308</v>
      </c>
      <c r="D13" s="3">
        <v>103541</v>
      </c>
      <c r="E13" s="3">
        <v>6</v>
      </c>
      <c r="F13" s="3">
        <v>120015</v>
      </c>
      <c r="G13" s="3">
        <v>41051</v>
      </c>
    </row>
    <row r="14" spans="1:9" x14ac:dyDescent="0.15">
      <c r="I1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BE54-4625-EF40-883C-19383FD7F712}">
  <dimension ref="A1:N5"/>
  <sheetViews>
    <sheetView workbookViewId="0">
      <selection activeCell="A5" sqref="A5"/>
    </sheetView>
  </sheetViews>
  <sheetFormatPr baseColWidth="10" defaultRowHeight="14" x14ac:dyDescent="0.2"/>
  <cols>
    <col min="1" max="1" width="12.5" style="6" bestFit="1" customWidth="1"/>
    <col min="2" max="2" width="15.83203125" style="6" bestFit="1" customWidth="1"/>
    <col min="3" max="3" width="18.83203125" style="6" bestFit="1" customWidth="1"/>
    <col min="4" max="4" width="16.83203125" style="6" bestFit="1" customWidth="1"/>
    <col min="5" max="5" width="16.5" style="6" bestFit="1" customWidth="1"/>
    <col min="6" max="6" width="19.33203125" style="6" bestFit="1" customWidth="1"/>
    <col min="7" max="7" width="17.33203125" style="6" bestFit="1" customWidth="1"/>
    <col min="8" max="8" width="2.6640625" style="6" customWidth="1"/>
    <col min="9" max="9" width="15" style="6" bestFit="1" customWidth="1"/>
    <col min="10" max="10" width="18" style="6" bestFit="1" customWidth="1"/>
    <col min="11" max="11" width="15.83203125" style="6" bestFit="1" customWidth="1"/>
    <col min="12" max="12" width="15.5" style="6" bestFit="1" customWidth="1"/>
    <col min="13" max="13" width="18.5" style="6" bestFit="1" customWidth="1"/>
    <col min="14" max="14" width="16.5" style="6" bestFit="1" customWidth="1"/>
    <col min="15" max="16384" width="10.83203125" style="6"/>
  </cols>
  <sheetData>
    <row r="1" spans="1:14" x14ac:dyDescent="0.2">
      <c r="A1" s="6" t="s">
        <v>18</v>
      </c>
      <c r="B1" s="6" t="s">
        <v>35</v>
      </c>
      <c r="C1" s="6" t="s">
        <v>36</v>
      </c>
      <c r="D1" s="6" t="s">
        <v>50</v>
      </c>
      <c r="E1" s="6" t="s">
        <v>37</v>
      </c>
      <c r="F1" s="6" t="s">
        <v>38</v>
      </c>
      <c r="G1" s="6" t="s">
        <v>49</v>
      </c>
      <c r="H1" s="7"/>
      <c r="I1" s="6" t="s">
        <v>39</v>
      </c>
      <c r="J1" s="6" t="s">
        <v>40</v>
      </c>
      <c r="K1" s="6" t="s">
        <v>51</v>
      </c>
      <c r="L1" s="6" t="s">
        <v>41</v>
      </c>
      <c r="M1" s="6" t="s">
        <v>42</v>
      </c>
      <c r="N1" s="6" t="s">
        <v>52</v>
      </c>
    </row>
    <row r="2" spans="1:14" x14ac:dyDescent="0.2">
      <c r="A2" s="1" t="s">
        <v>3</v>
      </c>
      <c r="B2" s="6">
        <v>10</v>
      </c>
      <c r="C2" s="6">
        <v>1490</v>
      </c>
      <c r="D2" s="13">
        <v>395.28470752104744</v>
      </c>
      <c r="E2" s="6">
        <v>10</v>
      </c>
      <c r="F2" s="6">
        <v>1797</v>
      </c>
      <c r="G2" s="13">
        <v>613.48186607266564</v>
      </c>
      <c r="H2" s="7"/>
      <c r="I2" s="6">
        <v>12</v>
      </c>
      <c r="J2" s="6">
        <v>734</v>
      </c>
      <c r="K2" s="13">
        <v>374.12297443487745</v>
      </c>
      <c r="L2" s="6">
        <v>12</v>
      </c>
      <c r="M2" s="6">
        <v>405</v>
      </c>
      <c r="N2" s="13">
        <v>128.1717597600969</v>
      </c>
    </row>
    <row r="3" spans="1:14" x14ac:dyDescent="0.2">
      <c r="A3" s="1" t="s">
        <v>34</v>
      </c>
      <c r="B3" s="6">
        <v>2</v>
      </c>
      <c r="C3" s="6">
        <v>62.1</v>
      </c>
      <c r="D3" s="13">
        <v>13.717871555019022</v>
      </c>
      <c r="E3" s="6">
        <v>2</v>
      </c>
      <c r="F3" s="6">
        <v>51.1</v>
      </c>
      <c r="G3" s="13">
        <v>18.243354954612929</v>
      </c>
      <c r="H3" s="7"/>
      <c r="I3" s="6">
        <v>4</v>
      </c>
      <c r="J3" s="6">
        <v>18.7</v>
      </c>
      <c r="K3" s="13">
        <v>30.6</v>
      </c>
      <c r="L3" s="6">
        <v>4</v>
      </c>
      <c r="M3" s="6">
        <v>6.3</v>
      </c>
      <c r="N3" s="13">
        <v>10.4</v>
      </c>
    </row>
    <row r="4" spans="1:14" s="14" customFormat="1" x14ac:dyDescent="0.2">
      <c r="A4" s="2" t="s">
        <v>5</v>
      </c>
      <c r="B4" s="14">
        <v>4</v>
      </c>
      <c r="C4" s="15">
        <v>1.1970000000000001</v>
      </c>
      <c r="D4" s="16">
        <v>2.8719999999999999</v>
      </c>
      <c r="E4" s="14">
        <v>4</v>
      </c>
      <c r="F4" s="15">
        <v>2.2629999999999999</v>
      </c>
      <c r="G4" s="16">
        <v>5.3520000000000003</v>
      </c>
      <c r="H4" s="7"/>
      <c r="I4" s="14">
        <v>6</v>
      </c>
      <c r="J4" s="15">
        <v>0.34799999999999998</v>
      </c>
      <c r="K4" s="16">
        <v>1.0434826304256337</v>
      </c>
      <c r="L4" s="14">
        <v>6</v>
      </c>
      <c r="M4" s="14">
        <v>0.41</v>
      </c>
      <c r="N4" s="16">
        <v>1.1169673227091292</v>
      </c>
    </row>
    <row r="5" spans="1:14" x14ac:dyDescent="0.2">
      <c r="A5" s="1" t="s">
        <v>57</v>
      </c>
      <c r="E5" s="6">
        <v>14</v>
      </c>
      <c r="F5" s="6">
        <v>16.5</v>
      </c>
      <c r="H5" s="7"/>
      <c r="L5" s="6">
        <v>17</v>
      </c>
      <c r="M5" s="6"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Dopamine</vt:lpstr>
      <vt:lpstr>Cells</vt:lpstr>
      <vt:lpstr>VMAT2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2020-11-17T19:14:04Z</dcterms:created>
  <dcterms:modified xsi:type="dcterms:W3CDTF">2021-04-27T16:47:43Z</dcterms:modified>
</cp:coreProperties>
</file>